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00" windowHeight="7050"/>
  </bookViews>
  <sheets>
    <sheet name="likvid.terv" sheetId="1" r:id="rId1"/>
  </sheets>
  <definedNames>
    <definedName name="__xlfn_IFERROR">NA()</definedName>
  </definedNames>
  <calcPr calcId="124519"/>
</workbook>
</file>

<file path=xl/calcChain.xml><?xml version="1.0" encoding="utf-8"?>
<calcChain xmlns="http://schemas.openxmlformats.org/spreadsheetml/2006/main">
  <c r="K13" i="1"/>
  <c r="K24" l="1"/>
  <c r="K29"/>
  <c r="C38"/>
  <c r="G31"/>
  <c r="G29"/>
  <c r="F29"/>
  <c r="G28"/>
  <c r="F28"/>
  <c r="G27"/>
  <c r="F27"/>
  <c r="G26"/>
  <c r="F26"/>
  <c r="G25"/>
  <c r="F25"/>
  <c r="F24"/>
  <c r="G24" s="1"/>
  <c r="F21"/>
  <c r="G21" s="1"/>
  <c r="F20"/>
  <c r="G20" s="1"/>
  <c r="F19"/>
  <c r="G19" s="1"/>
  <c r="F18"/>
  <c r="G18" s="1"/>
  <c r="F17"/>
  <c r="G17" s="1"/>
  <c r="K21"/>
  <c r="K16"/>
  <c r="K12" l="1"/>
  <c r="K11"/>
  <c r="K14"/>
  <c r="G11"/>
  <c r="G38" s="1"/>
  <c r="E11"/>
  <c r="C8"/>
  <c r="D8" s="1"/>
  <c r="K19" l="1"/>
</calcChain>
</file>

<file path=xl/sharedStrings.xml><?xml version="1.0" encoding="utf-8"?>
<sst xmlns="http://schemas.openxmlformats.org/spreadsheetml/2006/main" count="91" uniqueCount="85">
  <si>
    <t xml:space="preserve">OTP-s szlák </t>
  </si>
  <si>
    <t xml:space="preserve">OTP-s elkülönített szlák összege </t>
  </si>
  <si>
    <t xml:space="preserve">MÁK-os szlák </t>
  </si>
  <si>
    <t xml:space="preserve">MÁK-os felhasználható szlák </t>
  </si>
  <si>
    <t xml:space="preserve">Bevétel </t>
  </si>
  <si>
    <t xml:space="preserve">Pénztár </t>
  </si>
  <si>
    <t xml:space="preserve">Bruttó bér + járulék </t>
  </si>
  <si>
    <t xml:space="preserve">Nettó finanszírozás </t>
  </si>
  <si>
    <t xml:space="preserve">Nettó finanszírozás pénzforgalmi része </t>
  </si>
  <si>
    <t xml:space="preserve">Nettó bérek: </t>
  </si>
  <si>
    <t xml:space="preserve">Közfoglalkoztatás nettó fin. </t>
  </si>
  <si>
    <t xml:space="preserve">Közf. Nettó fin. Pénzforgalmi </t>
  </si>
  <si>
    <t xml:space="preserve">00. havi nettó fin. </t>
  </si>
  <si>
    <t xml:space="preserve">Kukorica eladás </t>
  </si>
  <si>
    <t xml:space="preserve">Étkezetési térítési díj gyermek </t>
  </si>
  <si>
    <t xml:space="preserve">Étkeztetési térítési díj felnőtt </t>
  </si>
  <si>
    <t xml:space="preserve">Műv.Ház táncruha pályázat </t>
  </si>
  <si>
    <t xml:space="preserve">Műv.Ház könyvek normatíva </t>
  </si>
  <si>
    <t xml:space="preserve">Bérleti díjak </t>
  </si>
  <si>
    <t xml:space="preserve">TB és Cst </t>
  </si>
  <si>
    <t xml:space="preserve">NEAk finanszírozás </t>
  </si>
  <si>
    <t xml:space="preserve">Nav ÁFA út </t>
  </si>
  <si>
    <t xml:space="preserve">Út végszla </t>
  </si>
  <si>
    <t xml:space="preserve">Népszáml. Nettó </t>
  </si>
  <si>
    <t>Nép szám bruttó+járulék</t>
  </si>
  <si>
    <t xml:space="preserve">Önk dologi kiadás </t>
  </si>
  <si>
    <t xml:space="preserve">Önk közüzemi </t>
  </si>
  <si>
    <t>Óvoda közüzemi</t>
  </si>
  <si>
    <t>Óvoda élelem</t>
  </si>
  <si>
    <t xml:space="preserve">Óvoda dologi </t>
  </si>
  <si>
    <t xml:space="preserve">Könyvtár közüzemi </t>
  </si>
  <si>
    <t xml:space="preserve">könyvtár dologi </t>
  </si>
  <si>
    <t xml:space="preserve">Közös Hiv dologi </t>
  </si>
  <si>
    <t xml:space="preserve">Közös Hiv. közüzemi </t>
  </si>
  <si>
    <t xml:space="preserve">családsegítő dologi </t>
  </si>
  <si>
    <t xml:space="preserve">családsegítő közüzemi </t>
  </si>
  <si>
    <t>önk szociális kifizetések</t>
  </si>
  <si>
    <t xml:space="preserve">Létavértesi Sc </t>
  </si>
  <si>
    <t xml:space="preserve">Tűzoltóság </t>
  </si>
  <si>
    <t xml:space="preserve">3 hó </t>
  </si>
  <si>
    <t xml:space="preserve">Roma </t>
  </si>
  <si>
    <t xml:space="preserve">Román </t>
  </si>
  <si>
    <t xml:space="preserve">bér + nép szlálás </t>
  </si>
  <si>
    <t>Gáztalanító</t>
  </si>
  <si>
    <t>Tankerületi utalás hőközpont</t>
  </si>
  <si>
    <t>Tankerület gáztalanító</t>
  </si>
  <si>
    <t>Tankerületi havi szlák nov</t>
  </si>
  <si>
    <t>Tankerület havi szlák dec</t>
  </si>
  <si>
    <t>út + műv ház +gáztalanító</t>
  </si>
  <si>
    <t xml:space="preserve">Bázis számadat október </t>
  </si>
  <si>
    <t xml:space="preserve">November (fél hónap) -December Várható </t>
  </si>
  <si>
    <t xml:space="preserve">Nyitó pénzkészlet 2022. november 16-án: </t>
  </si>
  <si>
    <t xml:space="preserve">K1 - személyi juttatások </t>
  </si>
  <si>
    <t xml:space="preserve">K3 - dologi kiadások </t>
  </si>
  <si>
    <t>K2 - munkáltatói járulékok</t>
  </si>
  <si>
    <t>Léta-fitt</t>
  </si>
  <si>
    <t>önk gyermekvéd utalvány</t>
  </si>
  <si>
    <t>November</t>
  </si>
  <si>
    <t xml:space="preserve">November-December </t>
  </si>
  <si>
    <t>Bevétel</t>
  </si>
  <si>
    <t>Kiadás</t>
  </si>
  <si>
    <t>Havi kiadás</t>
  </si>
  <si>
    <t>B1 - Önkormányzat müködési támogatása és Müködési célú támogatás ÁHB-ről</t>
  </si>
  <si>
    <t xml:space="preserve">K6-K7 Beruázások - Felújítások </t>
  </si>
  <si>
    <t>B2 - Felhalmozási célú Támogatások ÁHB-ről</t>
  </si>
  <si>
    <t>B3 - Közhatalmi bevételek</t>
  </si>
  <si>
    <t xml:space="preserve">B4 - Működési bevételek </t>
  </si>
  <si>
    <t xml:space="preserve">B5 - Felhalmozási bevételek </t>
  </si>
  <si>
    <t xml:space="preserve">B6- Működési célú átvett pénzeszközök </t>
  </si>
  <si>
    <t xml:space="preserve">B7 - Felhalmozási célú átvett pénzeszközök </t>
  </si>
  <si>
    <t>B8- Finanszírozási bevétek</t>
  </si>
  <si>
    <t xml:space="preserve">út ÁFAfizetési köt. </t>
  </si>
  <si>
    <t>K8 - Egyéb felhalmozási célú kiadások</t>
  </si>
  <si>
    <t xml:space="preserve">K9 - Finanszírozási kiadások </t>
  </si>
  <si>
    <t xml:space="preserve">K4 - Ellátottak pénzbeli juttatásai </t>
  </si>
  <si>
    <t xml:space="preserve">K5 - Egyéb működési célú kiadások </t>
  </si>
  <si>
    <t>A bevételek és kiadások számítása az októberi tény adatok csökkentve illetve megemelve az egyszer kifizetésekkel, bevételekkel. A táblázat kiadási és bevételi oldala is 1,5 hónappal van számolva, de alapvetően az októberi tényadatok az irányadóak. A kiadásoknál számoltunk a Művelődési Házban könyv és táncruha beszerzéssel 982.000.- Ft értékben, A Gáztalanító készülék kifzetésével 12.287.250.- , az út pályázat ÁFA vonzatával 16.000.000.- Ft, valamint az elmaradt támogatások kifizetésével. Bevételi oldalon többletként lett betervezve a 0. havi nettó finanszírozás valamint a KLIKK-kel kötött új szerződés- geotermális hozzájárulás- bevétele 4.876.142.- Ft</t>
  </si>
  <si>
    <t>Tankerület hőközpont 10.15-12.15</t>
  </si>
  <si>
    <t xml:space="preserve">A bevételi és kiadási oldalon tételenként lebontva került kimutatásra a következő 1,5 hónap. Próbáltunk minden előre látható költséggel és bevétellel számolni, amely nagy valószínűséggel bekövetkezik. A bevételek tervezésénél a legvalószínűbb számítást próbáltuk realizálni. A kiadásoknál az októberi tény adatokkal számoltunk. </t>
  </si>
  <si>
    <t>elmaradt hozzájár.</t>
  </si>
  <si>
    <t>Egyszeri HIPA kiegészítéssel csökkentve</t>
  </si>
  <si>
    <t>nov-dec. nem számolunk adóbevételel</t>
  </si>
  <si>
    <t xml:space="preserve">okt tény - búza bevétel + Klikk Bevételek </t>
  </si>
  <si>
    <t xml:space="preserve">0 havi nettó </t>
  </si>
  <si>
    <t xml:space="preserve">ingatlan értékesítéssel nem számolunk </t>
  </si>
</sst>
</file>

<file path=xl/styles.xml><?xml version="1.0" encoding="utf-8"?>
<styleSheet xmlns="http://schemas.openxmlformats.org/spreadsheetml/2006/main">
  <fonts count="8"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u/>
      <sz val="12"/>
      <color indexed="12"/>
      <name val="Times New Roman CE"/>
      <family val="1"/>
      <charset val="238"/>
    </font>
    <font>
      <u/>
      <sz val="12"/>
      <color indexed="20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1" applyFill="1" applyProtection="1">
      <protection locked="0"/>
    </xf>
    <xf numFmtId="0" fontId="1" fillId="0" borderId="0" xfId="1" applyFill="1" applyProtection="1"/>
    <xf numFmtId="0" fontId="0" fillId="0" borderId="0" xfId="1" applyFont="1" applyFill="1" applyProtection="1"/>
    <xf numFmtId="3" fontId="1" fillId="0" borderId="0" xfId="1" applyNumberFormat="1" applyFill="1" applyAlignment="1" applyProtection="1">
      <alignment wrapText="1"/>
      <protection locked="0"/>
    </xf>
    <xf numFmtId="3" fontId="1" fillId="0" borderId="0" xfId="1" applyNumberFormat="1" applyFill="1" applyProtection="1">
      <protection locked="0"/>
    </xf>
    <xf numFmtId="0" fontId="6" fillId="0" borderId="0" xfId="1" applyFont="1" applyFill="1" applyProtection="1">
      <protection locked="0"/>
    </xf>
    <xf numFmtId="3" fontId="6" fillId="0" borderId="0" xfId="1" applyNumberFormat="1" applyFont="1" applyFill="1" applyProtection="1">
      <protection locked="0"/>
    </xf>
    <xf numFmtId="3" fontId="6" fillId="0" borderId="0" xfId="1" applyNumberFormat="1" applyFont="1" applyFill="1" applyAlignment="1" applyProtection="1">
      <alignment wrapText="1"/>
      <protection locked="0"/>
    </xf>
    <xf numFmtId="0" fontId="1" fillId="0" borderId="1" xfId="1" applyFill="1" applyBorder="1" applyProtection="1">
      <protection locked="0"/>
    </xf>
    <xf numFmtId="3" fontId="1" fillId="0" borderId="1" xfId="1" applyNumberFormat="1" applyFill="1" applyBorder="1" applyProtection="1">
      <protection locked="0"/>
    </xf>
    <xf numFmtId="0" fontId="2" fillId="0" borderId="2" xfId="1" applyFont="1" applyFill="1" applyBorder="1" applyProtection="1">
      <protection locked="0"/>
    </xf>
    <xf numFmtId="0" fontId="1" fillId="0" borderId="2" xfId="1" applyFill="1" applyBorder="1" applyProtection="1">
      <protection locked="0"/>
    </xf>
    <xf numFmtId="3" fontId="6" fillId="0" borderId="4" xfId="1" applyNumberFormat="1" applyFont="1" applyFill="1" applyBorder="1" applyProtection="1">
      <protection locked="0"/>
    </xf>
    <xf numFmtId="0" fontId="2" fillId="0" borderId="0" xfId="1" applyFont="1" applyFill="1" applyBorder="1" applyProtection="1">
      <protection locked="0"/>
    </xf>
    <xf numFmtId="0" fontId="1" fillId="0" borderId="0" xfId="1" applyFill="1" applyBorder="1" applyProtection="1">
      <protection locked="0"/>
    </xf>
    <xf numFmtId="0" fontId="3" fillId="0" borderId="6" xfId="1" applyFont="1" applyFill="1" applyBorder="1" applyProtection="1">
      <protection locked="0"/>
    </xf>
    <xf numFmtId="0" fontId="2" fillId="0" borderId="6" xfId="1" applyFont="1" applyFill="1" applyBorder="1" applyProtection="1">
      <protection locked="0"/>
    </xf>
    <xf numFmtId="0" fontId="1" fillId="0" borderId="3" xfId="1" applyFill="1" applyBorder="1" applyProtection="1">
      <protection locked="0"/>
    </xf>
    <xf numFmtId="3" fontId="1" fillId="0" borderId="3" xfId="1" applyNumberFormat="1" applyFill="1" applyBorder="1" applyProtection="1">
      <protection locked="0"/>
    </xf>
    <xf numFmtId="0" fontId="3" fillId="0" borderId="4" xfId="1" applyFont="1" applyFill="1" applyBorder="1" applyProtection="1">
      <protection locked="0"/>
    </xf>
    <xf numFmtId="3" fontId="2" fillId="0" borderId="4" xfId="1" applyNumberFormat="1" applyFont="1" applyFill="1" applyBorder="1" applyProtection="1">
      <protection locked="0"/>
    </xf>
    <xf numFmtId="0" fontId="6" fillId="0" borderId="4" xfId="1" applyFont="1" applyFill="1" applyBorder="1" applyProtection="1">
      <protection locked="0"/>
    </xf>
    <xf numFmtId="0" fontId="1" fillId="0" borderId="6" xfId="1" applyFill="1" applyBorder="1" applyProtection="1">
      <protection locked="0"/>
    </xf>
    <xf numFmtId="3" fontId="1" fillId="0" borderId="6" xfId="1" applyNumberFormat="1" applyFill="1" applyBorder="1" applyProtection="1">
      <protection locked="0"/>
    </xf>
    <xf numFmtId="49" fontId="1" fillId="0" borderId="0" xfId="1" applyNumberFormat="1" applyFill="1" applyAlignment="1" applyProtection="1">
      <alignment wrapText="1"/>
      <protection locked="0"/>
    </xf>
    <xf numFmtId="0" fontId="1" fillId="0" borderId="7" xfId="1" applyFill="1" applyBorder="1" applyProtection="1">
      <protection locked="0"/>
    </xf>
    <xf numFmtId="3" fontId="1" fillId="0" borderId="2" xfId="1" applyNumberFormat="1" applyFill="1" applyBorder="1" applyProtection="1">
      <protection locked="0"/>
    </xf>
    <xf numFmtId="3" fontId="1" fillId="0" borderId="1" xfId="1" applyNumberFormat="1" applyFill="1" applyBorder="1" applyAlignment="1" applyProtection="1">
      <alignment wrapText="1"/>
      <protection locked="0"/>
    </xf>
    <xf numFmtId="3" fontId="6" fillId="0" borderId="1" xfId="1" applyNumberFormat="1" applyFont="1" applyFill="1" applyBorder="1" applyAlignment="1" applyProtection="1">
      <alignment wrapText="1"/>
      <protection locked="0"/>
    </xf>
    <xf numFmtId="0" fontId="6" fillId="0" borderId="1" xfId="1" applyFont="1" applyFill="1" applyBorder="1" applyAlignment="1" applyProtection="1">
      <alignment wrapText="1"/>
      <protection locked="0"/>
    </xf>
    <xf numFmtId="3" fontId="1" fillId="0" borderId="1" xfId="1" applyNumberFormat="1" applyFont="1" applyFill="1" applyBorder="1" applyAlignment="1" applyProtection="1">
      <alignment wrapText="1"/>
      <protection locked="0"/>
    </xf>
    <xf numFmtId="3" fontId="1" fillId="0" borderId="1" xfId="1" applyNumberFormat="1" applyFont="1" applyFill="1" applyBorder="1" applyProtection="1">
      <protection locked="0"/>
    </xf>
    <xf numFmtId="3" fontId="6" fillId="0" borderId="8" xfId="1" applyNumberFormat="1" applyFont="1" applyFill="1" applyBorder="1" applyAlignment="1" applyProtection="1">
      <alignment wrapText="1"/>
      <protection locked="0"/>
    </xf>
    <xf numFmtId="3" fontId="6" fillId="0" borderId="9" xfId="1" applyNumberFormat="1" applyFont="1" applyFill="1" applyBorder="1" applyAlignment="1" applyProtection="1">
      <alignment wrapText="1"/>
      <protection locked="0"/>
    </xf>
    <xf numFmtId="3" fontId="1" fillId="0" borderId="8" xfId="1" applyNumberFormat="1" applyFill="1" applyBorder="1" applyAlignment="1" applyProtection="1">
      <alignment wrapText="1"/>
      <protection locked="0"/>
    </xf>
    <xf numFmtId="3" fontId="1" fillId="0" borderId="9" xfId="1" applyNumberFormat="1" applyFill="1" applyBorder="1" applyAlignment="1" applyProtection="1">
      <alignment wrapText="1"/>
      <protection locked="0"/>
    </xf>
    <xf numFmtId="3" fontId="1" fillId="0" borderId="8" xfId="1" applyNumberFormat="1" applyFont="1" applyFill="1" applyBorder="1" applyAlignment="1" applyProtection="1">
      <alignment wrapText="1"/>
      <protection locked="0"/>
    </xf>
    <xf numFmtId="3" fontId="1" fillId="0" borderId="10" xfId="1" applyNumberFormat="1" applyFill="1" applyBorder="1" applyAlignment="1" applyProtection="1">
      <alignment wrapText="1"/>
      <protection locked="0"/>
    </xf>
    <xf numFmtId="3" fontId="1" fillId="0" borderId="11" xfId="1" applyNumberFormat="1" applyFill="1" applyBorder="1" applyAlignment="1" applyProtection="1">
      <alignment wrapText="1"/>
      <protection locked="0"/>
    </xf>
    <xf numFmtId="3" fontId="1" fillId="0" borderId="10" xfId="1" applyNumberFormat="1" applyFill="1" applyBorder="1" applyProtection="1">
      <protection locked="0"/>
    </xf>
    <xf numFmtId="3" fontId="1" fillId="0" borderId="6" xfId="1" applyNumberFormat="1" applyFill="1" applyBorder="1" applyAlignment="1" applyProtection="1">
      <alignment wrapText="1"/>
      <protection locked="0"/>
    </xf>
    <xf numFmtId="3" fontId="1" fillId="0" borderId="13" xfId="1" applyNumberFormat="1" applyFill="1" applyBorder="1" applyAlignment="1" applyProtection="1">
      <alignment wrapText="1"/>
      <protection locked="0"/>
    </xf>
    <xf numFmtId="3" fontId="1" fillId="0" borderId="0" xfId="1" applyNumberFormat="1" applyFill="1" applyBorder="1" applyAlignment="1" applyProtection="1">
      <alignment wrapText="1"/>
      <protection locked="0"/>
    </xf>
    <xf numFmtId="3" fontId="1" fillId="0" borderId="14" xfId="1" applyNumberFormat="1" applyFill="1" applyBorder="1" applyAlignment="1" applyProtection="1">
      <alignment wrapText="1"/>
      <protection locked="0"/>
    </xf>
    <xf numFmtId="3" fontId="1" fillId="0" borderId="15" xfId="1" applyNumberFormat="1" applyFill="1" applyBorder="1" applyAlignment="1" applyProtection="1">
      <alignment wrapText="1"/>
      <protection locked="0"/>
    </xf>
    <xf numFmtId="3" fontId="1" fillId="0" borderId="12" xfId="1" applyNumberFormat="1" applyFill="1" applyBorder="1" applyAlignment="1" applyProtection="1">
      <alignment wrapText="1"/>
      <protection locked="0"/>
    </xf>
    <xf numFmtId="0" fontId="1" fillId="0" borderId="1" xfId="1" applyFill="1" applyBorder="1" applyAlignment="1" applyProtection="1">
      <alignment wrapText="1"/>
      <protection locked="0"/>
    </xf>
    <xf numFmtId="0" fontId="1" fillId="0" borderId="10" xfId="1" applyFill="1" applyBorder="1" applyAlignment="1" applyProtection="1">
      <alignment wrapText="1"/>
      <protection locked="0"/>
    </xf>
    <xf numFmtId="0" fontId="6" fillId="0" borderId="3" xfId="1" applyFont="1" applyFill="1" applyBorder="1" applyAlignment="1" applyProtection="1">
      <alignment wrapText="1"/>
      <protection locked="0"/>
    </xf>
    <xf numFmtId="0" fontId="6" fillId="0" borderId="0" xfId="1" applyFont="1" applyFill="1" applyBorder="1" applyAlignment="1" applyProtection="1">
      <alignment wrapText="1"/>
      <protection locked="0"/>
    </xf>
    <xf numFmtId="0" fontId="1" fillId="0" borderId="18" xfId="1" applyFill="1" applyBorder="1" applyProtection="1">
      <protection locked="0"/>
    </xf>
    <xf numFmtId="3" fontId="6" fillId="0" borderId="18" xfId="1" applyNumberFormat="1" applyFont="1" applyFill="1" applyBorder="1" applyProtection="1">
      <protection locked="0"/>
    </xf>
    <xf numFmtId="3" fontId="1" fillId="0" borderId="18" xfId="1" applyNumberFormat="1" applyFill="1" applyBorder="1" applyProtection="1">
      <protection locked="0"/>
    </xf>
    <xf numFmtId="3" fontId="7" fillId="0" borderId="1" xfId="1" applyNumberFormat="1" applyFont="1" applyFill="1" applyBorder="1" applyProtection="1">
      <protection locked="0"/>
    </xf>
    <xf numFmtId="0" fontId="1" fillId="0" borderId="6" xfId="1" applyFill="1" applyBorder="1" applyAlignment="1" applyProtection="1">
      <alignment wrapText="1"/>
      <protection locked="0"/>
    </xf>
    <xf numFmtId="3" fontId="1" fillId="0" borderId="17" xfId="1" applyNumberFormat="1" applyFill="1" applyBorder="1" applyAlignment="1" applyProtection="1">
      <alignment wrapText="1"/>
      <protection locked="0"/>
    </xf>
    <xf numFmtId="3" fontId="1" fillId="0" borderId="9" xfId="1" applyNumberFormat="1" applyFont="1" applyFill="1" applyBorder="1" applyAlignment="1" applyProtection="1">
      <alignment wrapText="1"/>
      <protection locked="0"/>
    </xf>
    <xf numFmtId="3" fontId="1" fillId="0" borderId="0" xfId="1" applyNumberFormat="1" applyFill="1" applyAlignment="1" applyProtection="1">
      <alignment horizontal="center" wrapText="1"/>
      <protection locked="0"/>
    </xf>
    <xf numFmtId="0" fontId="1" fillId="0" borderId="0" xfId="1" applyFill="1" applyAlignment="1" applyProtection="1">
      <alignment horizontal="center" wrapText="1"/>
      <protection locked="0"/>
    </xf>
    <xf numFmtId="0" fontId="6" fillId="0" borderId="5" xfId="1" applyFont="1" applyFill="1" applyBorder="1" applyAlignment="1" applyProtection="1">
      <alignment horizontal="center"/>
      <protection locked="0"/>
    </xf>
    <xf numFmtId="0" fontId="6" fillId="0" borderId="16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Alignment="1" applyProtection="1">
      <alignment horizontal="center"/>
      <protection locked="0"/>
    </xf>
  </cellXfs>
  <cellStyles count="4">
    <cellStyle name="Hiperhivatkozás" xfId="2"/>
    <cellStyle name="Már látott hiperhivatkozás" xfId="3"/>
    <cellStyle name="Normál" xfId="0" builtinId="0"/>
    <cellStyle name="Normál_SEGEDLETEK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5"/>
  <sheetViews>
    <sheetView tabSelected="1" topLeftCell="A2" workbookViewId="0">
      <selection activeCell="D20" sqref="D20:G21"/>
    </sheetView>
  </sheetViews>
  <sheetFormatPr defaultRowHeight="15.75"/>
  <cols>
    <col min="1" max="1" width="4.83203125" style="2" customWidth="1"/>
    <col min="2" max="2" width="34.1640625" style="1" customWidth="1"/>
    <col min="3" max="3" width="14.6640625" style="1" bestFit="1" customWidth="1"/>
    <col min="4" max="4" width="17.6640625" style="1" customWidth="1"/>
    <col min="5" max="5" width="13.33203125" style="1" bestFit="1" customWidth="1"/>
    <col min="6" max="6" width="12.33203125" style="1" customWidth="1"/>
    <col min="7" max="7" width="14.6640625" style="1" bestFit="1" customWidth="1"/>
    <col min="8" max="8" width="12.6640625" style="1" bestFit="1" customWidth="1"/>
    <col min="9" max="9" width="22.1640625" style="1" customWidth="1"/>
    <col min="10" max="10" width="14.6640625" style="1" customWidth="1"/>
    <col min="11" max="11" width="14.6640625" style="1" bestFit="1" customWidth="1"/>
    <col min="12" max="14" width="12.6640625" style="1" bestFit="1" customWidth="1"/>
    <col min="15" max="15" width="12.6640625" style="2" customWidth="1"/>
    <col min="16" max="16" width="9.33203125" style="1"/>
    <col min="17" max="17" width="11.83203125" style="1" bestFit="1" customWidth="1"/>
    <col min="18" max="16384" width="9.33203125" style="1"/>
  </cols>
  <sheetData>
    <row r="1" spans="1:12">
      <c r="A1" s="3"/>
    </row>
    <row r="2" spans="1:12" ht="16.5" thickBot="1">
      <c r="B2" s="16" t="s">
        <v>51</v>
      </c>
      <c r="C2" s="17"/>
      <c r="D2" s="11"/>
    </row>
    <row r="3" spans="1:12" ht="17.25" thickTop="1" thickBot="1">
      <c r="B3" s="20" t="s">
        <v>5</v>
      </c>
      <c r="C3" s="21">
        <v>5105980</v>
      </c>
      <c r="D3" s="14"/>
    </row>
    <row r="4" spans="1:12" ht="17.25" thickTop="1" thickBot="1">
      <c r="B4" s="22" t="s">
        <v>0</v>
      </c>
      <c r="C4" s="13">
        <v>51752665</v>
      </c>
      <c r="D4" s="15"/>
    </row>
    <row r="5" spans="1:12" ht="16.5" thickTop="1">
      <c r="B5" s="18" t="s">
        <v>1</v>
      </c>
      <c r="C5" s="19">
        <v>30806149</v>
      </c>
      <c r="D5" s="12"/>
    </row>
    <row r="6" spans="1:12" ht="16.5" thickBot="1">
      <c r="B6" s="23" t="s">
        <v>2</v>
      </c>
      <c r="C6" s="24">
        <v>164924274</v>
      </c>
      <c r="D6" s="12"/>
    </row>
    <row r="7" spans="1:12" ht="17.25" thickTop="1" thickBot="1">
      <c r="B7" s="22" t="s">
        <v>3</v>
      </c>
      <c r="C7" s="13">
        <v>29614435</v>
      </c>
      <c r="D7" s="15"/>
    </row>
    <row r="8" spans="1:12" ht="17.25" thickTop="1" thickBot="1">
      <c r="B8" s="26"/>
      <c r="C8" s="27">
        <f>SUM(C3:C7)</f>
        <v>282203503</v>
      </c>
      <c r="D8" s="13">
        <f>C8-C6-C5</f>
        <v>86473080</v>
      </c>
      <c r="J8" s="50"/>
      <c r="K8" s="50"/>
    </row>
    <row r="9" spans="1:12" ht="63.75" thickTop="1">
      <c r="B9" s="51"/>
      <c r="C9" s="53"/>
      <c r="D9" s="52"/>
      <c r="E9" s="51"/>
      <c r="F9" s="51"/>
      <c r="G9" s="51"/>
      <c r="J9" s="49" t="s">
        <v>49</v>
      </c>
      <c r="K9" s="49" t="s">
        <v>50</v>
      </c>
    </row>
    <row r="10" spans="1:12" ht="35.25" customHeight="1">
      <c r="B10" s="29" t="s">
        <v>59</v>
      </c>
      <c r="C10" s="33"/>
      <c r="D10" s="34" t="s">
        <v>60</v>
      </c>
      <c r="E10" s="29" t="s">
        <v>61</v>
      </c>
      <c r="F10" s="9" t="s">
        <v>57</v>
      </c>
      <c r="G10" s="30" t="s">
        <v>58</v>
      </c>
      <c r="I10" s="60" t="s">
        <v>60</v>
      </c>
      <c r="J10" s="61"/>
      <c r="K10" s="62"/>
    </row>
    <row r="11" spans="1:12" ht="31.5">
      <c r="B11" s="28" t="s">
        <v>7</v>
      </c>
      <c r="C11" s="35">
        <v>59291089</v>
      </c>
      <c r="D11" s="36" t="s">
        <v>6</v>
      </c>
      <c r="E11" s="28">
        <f>61528590*1.13</f>
        <v>69527306.699999988</v>
      </c>
      <c r="F11" s="10"/>
      <c r="G11" s="28">
        <f>61528590*1.13</f>
        <v>69527306.699999988</v>
      </c>
      <c r="I11" s="47" t="s">
        <v>52</v>
      </c>
      <c r="J11" s="10">
        <v>61137926</v>
      </c>
      <c r="K11" s="10">
        <f>J11+G19</f>
        <v>65483862.5</v>
      </c>
      <c r="L11" s="1" t="s">
        <v>42</v>
      </c>
    </row>
    <row r="12" spans="1:12" ht="31.5">
      <c r="B12" s="28" t="s">
        <v>8</v>
      </c>
      <c r="C12" s="35">
        <v>35094025</v>
      </c>
      <c r="D12" s="36" t="s">
        <v>9</v>
      </c>
      <c r="E12" s="28">
        <v>42519474</v>
      </c>
      <c r="F12" s="10"/>
      <c r="G12" s="28">
        <v>42520374</v>
      </c>
      <c r="I12" s="47" t="s">
        <v>54</v>
      </c>
      <c r="J12" s="10">
        <v>10116695</v>
      </c>
      <c r="K12" s="10">
        <f>J12</f>
        <v>10116695</v>
      </c>
    </row>
    <row r="13" spans="1:12" ht="31.5">
      <c r="B13" s="28" t="s">
        <v>19</v>
      </c>
      <c r="C13" s="35">
        <v>1723325</v>
      </c>
      <c r="D13" s="36" t="s">
        <v>21</v>
      </c>
      <c r="E13" s="28">
        <v>16000000</v>
      </c>
      <c r="F13" s="10"/>
      <c r="G13" s="28">
        <v>16000000</v>
      </c>
      <c r="I13" s="47" t="s">
        <v>53</v>
      </c>
      <c r="J13" s="10">
        <v>18601277</v>
      </c>
      <c r="K13" s="10">
        <f>J13/2+J13+16000000+5827465</f>
        <v>49729380.5</v>
      </c>
      <c r="L13" s="1" t="s">
        <v>71</v>
      </c>
    </row>
    <row r="14" spans="1:12" ht="31.5">
      <c r="B14" s="28" t="s">
        <v>10</v>
      </c>
      <c r="C14" s="35">
        <v>6969632</v>
      </c>
      <c r="D14" s="36" t="s">
        <v>22</v>
      </c>
      <c r="E14" s="28">
        <v>8750000</v>
      </c>
      <c r="F14" s="10"/>
      <c r="G14" s="28">
        <v>8750000</v>
      </c>
      <c r="I14" s="47" t="s">
        <v>74</v>
      </c>
      <c r="J14" s="10">
        <v>1274880</v>
      </c>
      <c r="K14" s="10">
        <f t="shared" ref="K14" si="0">J14/2+J14</f>
        <v>1912320</v>
      </c>
    </row>
    <row r="15" spans="1:12" ht="47.25">
      <c r="B15" s="28" t="s">
        <v>11</v>
      </c>
      <c r="C15" s="35">
        <v>4602628</v>
      </c>
      <c r="D15" s="36" t="s">
        <v>24</v>
      </c>
      <c r="E15" s="28">
        <v>5607769</v>
      </c>
      <c r="F15" s="10"/>
      <c r="G15" s="28">
        <v>5607769</v>
      </c>
      <c r="I15" s="47" t="s">
        <v>75</v>
      </c>
      <c r="J15" s="10">
        <v>2080000</v>
      </c>
      <c r="K15" s="10">
        <v>2080000</v>
      </c>
      <c r="L15" s="1" t="s">
        <v>79</v>
      </c>
    </row>
    <row r="16" spans="1:12" ht="63">
      <c r="B16" s="28" t="s">
        <v>20</v>
      </c>
      <c r="C16" s="35">
        <v>3623000</v>
      </c>
      <c r="D16" s="36" t="s">
        <v>23</v>
      </c>
      <c r="E16" s="28">
        <v>3300147</v>
      </c>
      <c r="F16" s="10"/>
      <c r="G16" s="28">
        <v>3300147</v>
      </c>
      <c r="I16" s="47" t="s">
        <v>63</v>
      </c>
      <c r="J16" s="10"/>
      <c r="K16" s="10">
        <f>8750000+982000+12287250</f>
        <v>22019250</v>
      </c>
      <c r="L16" s="25" t="s">
        <v>48</v>
      </c>
    </row>
    <row r="17" spans="2:13" ht="47.25">
      <c r="B17" s="28" t="s">
        <v>12</v>
      </c>
      <c r="C17" s="35">
        <v>28500000</v>
      </c>
      <c r="D17" s="36" t="s">
        <v>25</v>
      </c>
      <c r="E17" s="28">
        <v>4297100</v>
      </c>
      <c r="F17" s="10">
        <f t="shared" ref="F17:F18" si="1">E17/2</f>
        <v>2148550</v>
      </c>
      <c r="G17" s="10">
        <f t="shared" ref="G17:G18" si="2">E17+F17</f>
        <v>6445650</v>
      </c>
      <c r="I17" s="55" t="s">
        <v>72</v>
      </c>
      <c r="J17" s="24"/>
      <c r="K17" s="24"/>
      <c r="L17" s="25"/>
    </row>
    <row r="18" spans="2:13" ht="32.25" thickBot="1">
      <c r="B18" s="28" t="s">
        <v>7</v>
      </c>
      <c r="C18" s="35">
        <v>59291089</v>
      </c>
      <c r="D18" s="36" t="s">
        <v>26</v>
      </c>
      <c r="E18" s="28">
        <v>2117639</v>
      </c>
      <c r="F18" s="10">
        <f t="shared" si="1"/>
        <v>1058819.5</v>
      </c>
      <c r="G18" s="10">
        <f t="shared" si="2"/>
        <v>3176458.5</v>
      </c>
      <c r="I18" s="48" t="s">
        <v>73</v>
      </c>
      <c r="J18" s="40"/>
      <c r="K18" s="40"/>
    </row>
    <row r="19" spans="2:13" ht="32.25" thickTop="1">
      <c r="B19" s="28" t="s">
        <v>8</v>
      </c>
      <c r="C19" s="35">
        <v>35094025</v>
      </c>
      <c r="D19" s="36" t="s">
        <v>27</v>
      </c>
      <c r="E19" s="28">
        <v>2897291</v>
      </c>
      <c r="F19" s="10">
        <f>E19/2</f>
        <v>1448645.5</v>
      </c>
      <c r="G19" s="10">
        <f>E19+F19</f>
        <v>4345936.5</v>
      </c>
      <c r="I19" s="6"/>
      <c r="J19" s="5"/>
      <c r="K19" s="7">
        <f>SUM(K11:K18)</f>
        <v>151341508</v>
      </c>
    </row>
    <row r="20" spans="2:13">
      <c r="B20" s="28" t="s">
        <v>10</v>
      </c>
      <c r="C20" s="35">
        <v>6969632</v>
      </c>
      <c r="D20" s="57" t="s">
        <v>28</v>
      </c>
      <c r="E20" s="31">
        <v>11362197</v>
      </c>
      <c r="F20" s="32">
        <f t="shared" ref="F20:F21" si="3">E20/2</f>
        <v>5681098.5</v>
      </c>
      <c r="G20" s="32">
        <f t="shared" ref="G20:G21" si="4">E20+F20</f>
        <v>17043295.5</v>
      </c>
      <c r="I20" s="60" t="s">
        <v>4</v>
      </c>
      <c r="J20" s="61"/>
      <c r="K20" s="62"/>
    </row>
    <row r="21" spans="2:13" ht="78.75" customHeight="1">
      <c r="B21" s="28" t="s">
        <v>11</v>
      </c>
      <c r="C21" s="35">
        <v>4602628</v>
      </c>
      <c r="D21" s="57" t="s">
        <v>29</v>
      </c>
      <c r="E21" s="31">
        <v>1534845</v>
      </c>
      <c r="F21" s="32">
        <f t="shared" si="3"/>
        <v>767422.5</v>
      </c>
      <c r="G21" s="32">
        <f t="shared" si="4"/>
        <v>2302267.5</v>
      </c>
      <c r="I21" s="47" t="s">
        <v>62</v>
      </c>
      <c r="J21" s="10">
        <v>92794906</v>
      </c>
      <c r="K21" s="10">
        <f>J21-19270801+J21-3623000-19270801</f>
        <v>143425210</v>
      </c>
      <c r="L21" s="1" t="s">
        <v>80</v>
      </c>
    </row>
    <row r="22" spans="2:13" ht="47.25">
      <c r="B22" s="28" t="s">
        <v>13</v>
      </c>
      <c r="C22" s="35"/>
      <c r="D22" s="36" t="s">
        <v>17</v>
      </c>
      <c r="E22" s="28">
        <v>350000</v>
      </c>
      <c r="F22" s="10"/>
      <c r="G22" s="10">
        <v>350000</v>
      </c>
      <c r="I22" s="47" t="s">
        <v>64</v>
      </c>
      <c r="J22" s="10"/>
      <c r="K22" s="10"/>
    </row>
    <row r="23" spans="2:13" ht="47.25">
      <c r="B23" s="28" t="s">
        <v>14</v>
      </c>
      <c r="C23" s="35">
        <v>2059008</v>
      </c>
      <c r="D23" s="36" t="s">
        <v>16</v>
      </c>
      <c r="E23" s="28">
        <v>632000</v>
      </c>
      <c r="F23" s="10"/>
      <c r="G23" s="10">
        <v>632000</v>
      </c>
      <c r="I23" s="47" t="s">
        <v>65</v>
      </c>
      <c r="J23" s="10">
        <v>20097507</v>
      </c>
      <c r="K23" s="10"/>
      <c r="L23" s="1" t="s">
        <v>81</v>
      </c>
    </row>
    <row r="24" spans="2:13" ht="31.5">
      <c r="B24" s="28" t="s">
        <v>15</v>
      </c>
      <c r="C24" s="35">
        <v>903700</v>
      </c>
      <c r="D24" s="36" t="s">
        <v>30</v>
      </c>
      <c r="E24" s="28">
        <v>107811</v>
      </c>
      <c r="F24" s="10">
        <f t="shared" ref="F24:F25" si="5">E24/2</f>
        <v>53905.5</v>
      </c>
      <c r="G24" s="10">
        <f t="shared" ref="G24:G25" si="6">E24+F24</f>
        <v>161716.5</v>
      </c>
      <c r="I24" s="47" t="s">
        <v>66</v>
      </c>
      <c r="J24" s="10">
        <v>20292120</v>
      </c>
      <c r="K24" s="10">
        <f>(J24-13248598)*1.5+C26+C27+C30</f>
        <v>16204952</v>
      </c>
      <c r="L24" s="1" t="s">
        <v>82</v>
      </c>
    </row>
    <row r="25" spans="2:13" ht="31.5">
      <c r="B25" s="28" t="s">
        <v>18</v>
      </c>
      <c r="C25" s="35">
        <v>1678550</v>
      </c>
      <c r="D25" s="36" t="s">
        <v>31</v>
      </c>
      <c r="E25" s="28">
        <v>147791</v>
      </c>
      <c r="F25" s="10">
        <f t="shared" si="5"/>
        <v>73895.5</v>
      </c>
      <c r="G25" s="10">
        <f t="shared" si="6"/>
        <v>221686.5</v>
      </c>
      <c r="I25" s="47" t="s">
        <v>67</v>
      </c>
      <c r="J25" s="10">
        <v>1750000</v>
      </c>
      <c r="K25" s="10"/>
      <c r="L25" s="1" t="s">
        <v>84</v>
      </c>
    </row>
    <row r="26" spans="2:13" ht="31.5">
      <c r="B26" s="31" t="s">
        <v>44</v>
      </c>
      <c r="C26" s="37">
        <v>1145286</v>
      </c>
      <c r="D26" s="36" t="s">
        <v>32</v>
      </c>
      <c r="E26" s="28">
        <v>664978</v>
      </c>
      <c r="F26" s="10">
        <f>E26/2</f>
        <v>332489</v>
      </c>
      <c r="G26" s="10">
        <f>E26+F26</f>
        <v>997467</v>
      </c>
      <c r="I26" s="47" t="s">
        <v>68</v>
      </c>
      <c r="J26" s="10"/>
      <c r="K26" s="10"/>
    </row>
    <row r="27" spans="2:13" ht="47.25">
      <c r="B27" s="31" t="s">
        <v>45</v>
      </c>
      <c r="C27" s="37">
        <v>3730856</v>
      </c>
      <c r="D27" s="36" t="s">
        <v>33</v>
      </c>
      <c r="E27" s="28">
        <v>293934</v>
      </c>
      <c r="F27" s="10">
        <f>E27/2</f>
        <v>146967</v>
      </c>
      <c r="G27" s="10">
        <f>E27+F27</f>
        <v>440901</v>
      </c>
      <c r="I27" s="47" t="s">
        <v>69</v>
      </c>
      <c r="J27" s="10"/>
      <c r="K27" s="10"/>
    </row>
    <row r="28" spans="2:13" ht="31.5">
      <c r="B28" s="28" t="s">
        <v>46</v>
      </c>
      <c r="C28" s="35">
        <v>4078362</v>
      </c>
      <c r="D28" s="36" t="s">
        <v>34</v>
      </c>
      <c r="E28" s="28">
        <v>61776</v>
      </c>
      <c r="F28" s="10">
        <f>E28/2</f>
        <v>30888</v>
      </c>
      <c r="G28" s="10">
        <f>E28+F28</f>
        <v>92664</v>
      </c>
      <c r="I28" s="47" t="s">
        <v>70</v>
      </c>
      <c r="J28" s="10"/>
      <c r="K28" s="54">
        <v>28500000</v>
      </c>
      <c r="L28" s="1" t="s">
        <v>83</v>
      </c>
    </row>
    <row r="29" spans="2:13" ht="31.5">
      <c r="B29" s="41" t="s">
        <v>47</v>
      </c>
      <c r="C29" s="42">
        <v>4078362</v>
      </c>
      <c r="D29" s="36" t="s">
        <v>35</v>
      </c>
      <c r="E29" s="28">
        <v>11292</v>
      </c>
      <c r="F29" s="10">
        <f>E29/2</f>
        <v>5646</v>
      </c>
      <c r="G29" s="10">
        <f>E29+F29</f>
        <v>16938</v>
      </c>
      <c r="J29" s="5"/>
      <c r="K29" s="7">
        <f>SUM(K21:K28)</f>
        <v>188130162</v>
      </c>
    </row>
    <row r="30" spans="2:13" ht="47.25" customHeight="1">
      <c r="B30" s="31" t="s">
        <v>77</v>
      </c>
      <c r="C30" s="31">
        <v>763527</v>
      </c>
      <c r="D30" s="56" t="s">
        <v>56</v>
      </c>
      <c r="E30" s="28"/>
      <c r="F30" s="10"/>
      <c r="G30" s="32">
        <v>3650000</v>
      </c>
      <c r="I30" s="59" t="s">
        <v>76</v>
      </c>
      <c r="J30" s="59"/>
      <c r="K30" s="59"/>
      <c r="L30" s="59"/>
      <c r="M30" s="59"/>
    </row>
    <row r="31" spans="2:13" ht="31.5">
      <c r="B31" s="43"/>
      <c r="C31" s="44"/>
      <c r="D31" s="36" t="s">
        <v>36</v>
      </c>
      <c r="E31" s="28"/>
      <c r="F31" s="10"/>
      <c r="G31" s="10">
        <f>1274880/2+1274880</f>
        <v>1912320</v>
      </c>
      <c r="I31" s="59"/>
      <c r="J31" s="59"/>
      <c r="K31" s="59"/>
      <c r="L31" s="59"/>
      <c r="M31" s="59"/>
    </row>
    <row r="32" spans="2:13">
      <c r="B32" s="43"/>
      <c r="C32" s="44"/>
      <c r="D32" s="36" t="s">
        <v>37</v>
      </c>
      <c r="E32" s="28" t="s">
        <v>39</v>
      </c>
      <c r="F32" s="10"/>
      <c r="G32" s="10">
        <v>874998</v>
      </c>
      <c r="I32" s="59"/>
      <c r="J32" s="59"/>
      <c r="K32" s="59"/>
      <c r="L32" s="59"/>
      <c r="M32" s="59"/>
    </row>
    <row r="33" spans="2:13">
      <c r="B33" s="43"/>
      <c r="C33" s="44"/>
      <c r="D33" s="36" t="s">
        <v>38</v>
      </c>
      <c r="E33" s="28" t="s">
        <v>39</v>
      </c>
      <c r="F33" s="10"/>
      <c r="G33" s="10">
        <v>750000</v>
      </c>
      <c r="I33" s="59"/>
      <c r="J33" s="59"/>
      <c r="K33" s="59"/>
      <c r="L33" s="59"/>
      <c r="M33" s="59"/>
    </row>
    <row r="34" spans="2:13">
      <c r="B34" s="43"/>
      <c r="C34" s="44"/>
      <c r="D34" s="36" t="s">
        <v>40</v>
      </c>
      <c r="E34" s="28"/>
      <c r="F34" s="10"/>
      <c r="G34" s="10">
        <v>205000</v>
      </c>
      <c r="I34" s="59"/>
      <c r="J34" s="59"/>
      <c r="K34" s="59"/>
      <c r="L34" s="59"/>
      <c r="M34" s="59"/>
    </row>
    <row r="35" spans="2:13">
      <c r="B35" s="43"/>
      <c r="C35" s="44"/>
      <c r="D35" s="36" t="s">
        <v>41</v>
      </c>
      <c r="E35" s="28"/>
      <c r="F35" s="10"/>
      <c r="G35" s="10">
        <v>250000</v>
      </c>
      <c r="I35" s="59"/>
      <c r="J35" s="59"/>
      <c r="K35" s="59"/>
      <c r="L35" s="59"/>
      <c r="M35" s="59"/>
    </row>
    <row r="36" spans="2:13">
      <c r="B36" s="43"/>
      <c r="C36" s="44"/>
      <c r="D36" s="36" t="s">
        <v>55</v>
      </c>
      <c r="E36" s="28"/>
      <c r="F36" s="10"/>
      <c r="G36" s="10">
        <v>75000</v>
      </c>
      <c r="I36" s="59"/>
      <c r="J36" s="59"/>
      <c r="K36" s="59"/>
      <c r="L36" s="59"/>
      <c r="M36" s="59"/>
    </row>
    <row r="37" spans="2:13" ht="16.5" thickBot="1">
      <c r="B37" s="45"/>
      <c r="C37" s="46"/>
      <c r="D37" s="39" t="s">
        <v>43</v>
      </c>
      <c r="E37" s="38"/>
      <c r="F37" s="40"/>
      <c r="G37" s="40">
        <v>12287250</v>
      </c>
    </row>
    <row r="38" spans="2:13" ht="16.5" thickTop="1">
      <c r="B38" s="4"/>
      <c r="C38" s="8">
        <f>SUM(C11:C37)-C21-C12-C19-C15</f>
        <v>184805418</v>
      </c>
      <c r="D38" s="4"/>
      <c r="E38" s="4"/>
      <c r="F38" s="5"/>
      <c r="G38" s="7">
        <f>SUM(G11:G37)-G16-G12</f>
        <v>156116624.69999999</v>
      </c>
    </row>
    <row r="39" spans="2:13">
      <c r="B39" s="4"/>
      <c r="C39" s="4"/>
      <c r="D39" s="4"/>
      <c r="E39" s="4"/>
    </row>
    <row r="40" spans="2:13">
      <c r="B40" s="58" t="s">
        <v>78</v>
      </c>
      <c r="C40" s="58"/>
      <c r="D40" s="58"/>
      <c r="E40" s="58"/>
      <c r="F40" s="58"/>
      <c r="G40" s="58"/>
    </row>
    <row r="41" spans="2:13">
      <c r="B41" s="58"/>
      <c r="C41" s="58"/>
      <c r="D41" s="58"/>
      <c r="E41" s="58"/>
      <c r="F41" s="58"/>
      <c r="G41" s="58"/>
    </row>
    <row r="42" spans="2:13">
      <c r="B42" s="58"/>
      <c r="C42" s="58"/>
      <c r="D42" s="58"/>
      <c r="E42" s="58"/>
      <c r="F42" s="58"/>
      <c r="G42" s="58"/>
    </row>
    <row r="43" spans="2:13">
      <c r="B43" s="58"/>
      <c r="C43" s="58"/>
      <c r="D43" s="58"/>
      <c r="E43" s="58"/>
      <c r="F43" s="58"/>
      <c r="G43" s="58"/>
    </row>
    <row r="44" spans="2:13">
      <c r="B44" s="58"/>
      <c r="C44" s="58"/>
      <c r="D44" s="58"/>
      <c r="E44" s="58"/>
      <c r="F44" s="58"/>
      <c r="G44" s="58"/>
    </row>
    <row r="45" spans="2:13">
      <c r="B45" s="58"/>
      <c r="C45" s="58"/>
      <c r="D45" s="58"/>
      <c r="E45" s="58"/>
      <c r="F45" s="58"/>
      <c r="G45" s="58"/>
    </row>
    <row r="46" spans="2:13">
      <c r="B46" s="4"/>
      <c r="C46" s="4"/>
      <c r="D46" s="4"/>
      <c r="E46" s="4"/>
    </row>
    <row r="47" spans="2:13">
      <c r="B47" s="4"/>
      <c r="C47" s="4"/>
      <c r="D47" s="4"/>
      <c r="E47" s="4"/>
    </row>
    <row r="48" spans="2:13">
      <c r="B48" s="4"/>
      <c r="C48" s="4"/>
      <c r="D48" s="4"/>
      <c r="E48" s="4"/>
    </row>
    <row r="49" spans="2:5">
      <c r="B49" s="4"/>
      <c r="C49" s="4"/>
      <c r="D49" s="4"/>
      <c r="E49" s="4"/>
    </row>
    <row r="50" spans="2:5">
      <c r="B50" s="4"/>
      <c r="C50" s="4"/>
      <c r="D50" s="4"/>
      <c r="E50" s="4"/>
    </row>
    <row r="51" spans="2:5">
      <c r="B51" s="4"/>
      <c r="C51" s="4"/>
      <c r="D51" s="4"/>
      <c r="E51" s="4"/>
    </row>
    <row r="52" spans="2:5">
      <c r="B52" s="4"/>
      <c r="C52" s="4"/>
      <c r="D52" s="4"/>
      <c r="E52" s="4"/>
    </row>
    <row r="53" spans="2:5">
      <c r="B53" s="4"/>
      <c r="C53" s="4"/>
      <c r="D53" s="4"/>
      <c r="E53" s="4"/>
    </row>
    <row r="54" spans="2:5">
      <c r="B54" s="4"/>
      <c r="C54" s="4"/>
      <c r="D54" s="4"/>
      <c r="E54" s="4"/>
    </row>
    <row r="55" spans="2:5">
      <c r="B55" s="4"/>
      <c r="C55" s="4"/>
      <c r="D55" s="4"/>
      <c r="E55" s="4"/>
    </row>
  </sheetData>
  <sheetProtection selectLockedCells="1" selectUnlockedCells="1"/>
  <mergeCells count="4">
    <mergeCell ref="B40:G45"/>
    <mergeCell ref="I30:M36"/>
    <mergeCell ref="I10:K10"/>
    <mergeCell ref="I20:K20"/>
  </mergeCells>
  <pageMargins left="0.25" right="0.25" top="0.75" bottom="0.75" header="0.3" footer="0.3"/>
  <pageSetup paperSize="9" scale="55" firstPageNumber="0" orientation="portrait" horizontalDpi="300" verticalDpi="300" r:id="rId1"/>
  <headerFooter alignWithMargins="0">
    <oddHeader>&amp;R&amp;"Times New Roman CE,Félkövér dőlt"7.számú tájékoztató tábla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likvid.terv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PMH7</dc:creator>
  <cp:lastModifiedBy>Windows-felhasználó</cp:lastModifiedBy>
  <cp:lastPrinted>2022-11-17T18:29:06Z</cp:lastPrinted>
  <dcterms:created xsi:type="dcterms:W3CDTF">2022-11-16T08:33:13Z</dcterms:created>
  <dcterms:modified xsi:type="dcterms:W3CDTF">2022-11-18T11:19:25Z</dcterms:modified>
</cp:coreProperties>
</file>